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55" yWindow="65468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<sst xmlns="http://schemas.openxmlformats.org/spreadsheetml/2006/main" count="163" uniqueCount="112">
  <si>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</si>
  <si>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</si>
  <si>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</si>
  <si>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</si>
  <si>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</si>
  <si>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</si>
  <si>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</si>
  <si>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</si>
  <si>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</si>
  <si>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</si>
  <si>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</si>
  <si>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</si>
  <si>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</si>
  <si>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</si>
  <si>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</si>
  <si>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</si>
  <si>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</si>
  <si>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</si>
  <si>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</si>
  <si>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</si>
  <si>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</si>
  <si>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</si>
  <si>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</si>
  <si>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</si>
  <si>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</si>
  <si>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</si>
  <si>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</si>
  <si>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</si>
  <si>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</si>
  <si>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</si>
  <si>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</si>
  <si>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</si>
  <si>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</si>
  <si>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</si>
  <si>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</si>
  <si>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</si>
  <si>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</si>
  <si>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</si>
  <si>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</si>
  <si>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</si>
  <si>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</si>
  <si>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</si>
  <si>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</si>
  <si>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</si>
  <si>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</si>
  <si>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</si>
  <si>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</si>
  <si>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</si>
  <si>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</si>
  <si>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</si>
  <si>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</si>
  <si>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</si>
  <si>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</si>
  <si>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</si>
  <si>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</si>
  <si>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</si>
  <si>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</si>
  <si>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</si>
  <si>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</si>
  <si>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</si>
  <si>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</si>
  <si>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</si>
  <si>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</si>
  <si>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</si>
  <si>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</si>
  <si>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</si>
  <si>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</si>
  <si>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</si>
  <si>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</si>
  <si>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</si>
  <si>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</si>
  <si>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</si>
  <si>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</si>
  <si>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</si>
  <si>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</si>
  <si>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</si>
  <si>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</si>
  <si>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</si>
  <si>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</si>
  <si>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</si>
  <si>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</si>
  <si>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</si>
  <si>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</si>
  <si>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</si>
  <si>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</si>
  <si>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</si>
  <si>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</si>
  <si>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</si>
  <si>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</si>
  <si>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</si>
  <si>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</si>
  <si>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</si>
  <si>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</si>
  <si>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</si>
  <si>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</si>
  <si>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</si>
  <si>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</si>
  <si>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</si>
  <si>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</si>
  <si>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</si>
  <si>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</si>
  <si>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</si>
  <si>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</si>
  <si>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</si>
  <si>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</si>
  <si>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</si>
  <si>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</si>
  <si>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</si>
  <si>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</si>
  <si>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</si>
  <si>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</si>
  <si>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04.12.2017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</si>
</sst>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225"/>
          <c:w val="0.855"/>
          <c:h val="0.63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2617.1</c:v>
                </c:pt>
                <c:pt idx="3">
                  <c:v>8634.000000000005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134493.4</c:v>
                </c:pt>
                <c:pt idx="1">
                  <c:v>126096.09999999999</c:v>
                </c:pt>
                <c:pt idx="2">
                  <c:v>1874.6000000000004</c:v>
                </c:pt>
                <c:pt idx="3">
                  <c:v>6522.700000000003</c:v>
                </c:pt>
              </c:numCache>
            </c:numRef>
          </c:val>
          <c:shape val="box"/>
        </c:ser>
        <c:shape val="box"/>
        <c:axId val="18765012"/>
        <c:axId val="34667381"/>
      </c:bar3D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646625.7</c:v>
                </c:pt>
                <c:pt idx="1">
                  <c:v>245559.4</c:v>
                </c:pt>
                <c:pt idx="2">
                  <c:v>500285.3</c:v>
                </c:pt>
                <c:pt idx="3">
                  <c:v>91.3</c:v>
                </c:pt>
                <c:pt idx="4">
                  <c:v>34392.4</c:v>
                </c:pt>
                <c:pt idx="5">
                  <c:v>76720.59999999999</c:v>
                </c:pt>
                <c:pt idx="6">
                  <c:v>12373.5</c:v>
                </c:pt>
                <c:pt idx="7">
                  <c:v>22762.59999999999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554032.5999999999</c:v>
                </c:pt>
                <c:pt idx="1">
                  <c:v>207885.70000000004</c:v>
                </c:pt>
                <c:pt idx="2">
                  <c:v>442562.3999999999</c:v>
                </c:pt>
                <c:pt idx="3">
                  <c:v>62</c:v>
                </c:pt>
                <c:pt idx="4">
                  <c:v>28699.5</c:v>
                </c:pt>
                <c:pt idx="5">
                  <c:v>56683.899999999994</c:v>
                </c:pt>
                <c:pt idx="6">
                  <c:v>11515.199999999995</c:v>
                </c:pt>
                <c:pt idx="7">
                  <c:v>14509.599999999964</c:v>
                </c:pt>
              </c:numCache>
            </c:numRef>
          </c:val>
          <c:shape val="box"/>
        </c:ser>
        <c:shape val="box"/>
        <c:axId val="43570974"/>
        <c:axId val="56594447"/>
      </c:bar3D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378894.39999999997</c:v>
                </c:pt>
                <c:pt idx="1">
                  <c:v>239505.5</c:v>
                </c:pt>
                <c:pt idx="2">
                  <c:v>378894.39999999997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334289.00000000006</c:v>
                </c:pt>
                <c:pt idx="1">
                  <c:v>219588.40000000008</c:v>
                </c:pt>
                <c:pt idx="2">
                  <c:v>334289.00000000006</c:v>
                </c:pt>
              </c:numCache>
            </c:numRef>
          </c:val>
          <c:shape val="box"/>
        </c:ser>
        <c:shape val="box"/>
        <c:axId val="39587976"/>
        <c:axId val="20747465"/>
      </c:bar3D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47465"/>
        <c:crosses val="autoZero"/>
        <c:auto val="1"/>
        <c:lblOffset val="100"/>
        <c:tickLblSkip val="1"/>
        <c:noMultiLvlLbl val="0"/>
      </c:catAx>
      <c:valAx>
        <c:axId val="20747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87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63301.5</c:v>
                </c:pt>
                <c:pt idx="1">
                  <c:v>50993.99999999999</c:v>
                </c:pt>
                <c:pt idx="2">
                  <c:v>3079.2000000000003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8205.400000000007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55648.09999999998</c:v>
                </c:pt>
                <c:pt idx="1">
                  <c:v>46235.70000000001</c:v>
                </c:pt>
                <c:pt idx="2">
                  <c:v>1919.3999999999999</c:v>
                </c:pt>
                <c:pt idx="3">
                  <c:v>674.4</c:v>
                </c:pt>
                <c:pt idx="4">
                  <c:v>75.7</c:v>
                </c:pt>
                <c:pt idx="5">
                  <c:v>6742.899999999966</c:v>
                </c:pt>
              </c:numCache>
            </c:numRef>
          </c:val>
          <c:shape val="box"/>
        </c:ser>
        <c:shape val="box"/>
        <c:axId val="52509458"/>
        <c:axId val="2823075"/>
      </c:bar3D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9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25470.6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1018.9</c:v>
                </c:pt>
                <c:pt idx="6">
                  <c:v>7316.399999999998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21049.5</c:v>
                </c:pt>
                <c:pt idx="1">
                  <c:v>13686.700000000003</c:v>
                </c:pt>
                <c:pt idx="2">
                  <c:v>6.4</c:v>
                </c:pt>
                <c:pt idx="3">
                  <c:v>637.6999999999998</c:v>
                </c:pt>
                <c:pt idx="4">
                  <c:v>626.3</c:v>
                </c:pt>
                <c:pt idx="5">
                  <c:v>440</c:v>
                </c:pt>
                <c:pt idx="6">
                  <c:v>5652.399999999998</c:v>
                </c:pt>
              </c:numCache>
            </c:numRef>
          </c:val>
          <c:shape val="box"/>
        </c:ser>
        <c:shape val="box"/>
        <c:axId val="25407676"/>
        <c:axId val="27342493"/>
      </c:bar3D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42493"/>
        <c:crosses val="autoZero"/>
        <c:auto val="1"/>
        <c:lblOffset val="100"/>
        <c:tickLblSkip val="2"/>
        <c:noMultiLvlLbl val="0"/>
      </c:catAx>
      <c:valAx>
        <c:axId val="27342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025"/>
          <c:w val="0.87775"/>
          <c:h val="0.67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3935.8</c:v>
                </c:pt>
                <c:pt idx="1">
                  <c:v>2323.0000000000005</c:v>
                </c:pt>
                <c:pt idx="2">
                  <c:v>337</c:v>
                </c:pt>
                <c:pt idx="3">
                  <c:v>293.4</c:v>
                </c:pt>
                <c:pt idx="4">
                  <c:v>549</c:v>
                </c:pt>
                <c:pt idx="5">
                  <c:v>433.39999999999964</c:v>
                </c:pt>
              </c:numCache>
            </c:numRef>
          </c:val>
          <c:shape val="box"/>
        </c:ser>
        <c:shape val="box"/>
        <c:axId val="44755846"/>
        <c:axId val="149431"/>
      </c:bar3D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5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3"/>
          <c:w val="0.85425"/>
          <c:h val="0.69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48780.90000000001</c:v>
                </c:pt>
              </c:numCache>
            </c:numRef>
          </c:val>
          <c:shape val="box"/>
        </c:ser>
        <c:shape val="box"/>
        <c:axId val="1344880"/>
        <c:axId val="12103921"/>
      </c:bar3D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646625.7</c:v>
                </c:pt>
                <c:pt idx="1">
                  <c:v>378894.39999999997</c:v>
                </c:pt>
                <c:pt idx="2">
                  <c:v>63301.5</c:v>
                </c:pt>
                <c:pt idx="3">
                  <c:v>25470.6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554032.5999999999</c:v>
                </c:pt>
                <c:pt idx="1">
                  <c:v>334289.00000000006</c:v>
                </c:pt>
                <c:pt idx="2">
                  <c:v>55648.09999999998</c:v>
                </c:pt>
                <c:pt idx="3">
                  <c:v>21049.5</c:v>
                </c:pt>
                <c:pt idx="4">
                  <c:v>3935.8</c:v>
                </c:pt>
                <c:pt idx="5">
                  <c:v>134493.4</c:v>
                </c:pt>
                <c:pt idx="6">
                  <c:v>48780.90000000001</c:v>
                </c:pt>
              </c:numCache>
            </c:numRef>
          </c:val>
          <c:shape val="box"/>
        </c:ser>
        <c:shape val="box"/>
        <c:axId val="41826426"/>
        <c:axId val="40893515"/>
      </c:bar3D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93515"/>
        <c:crosses val="autoZero"/>
        <c:auto val="1"/>
        <c:lblOffset val="100"/>
        <c:tickLblSkip val="1"/>
        <c:noMultiLvlLbl val="0"/>
      </c:catAx>
      <c:valAx>
        <c:axId val="40893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485"/>
          <c:w val="0.84125"/>
          <c:h val="0.54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725366.9999999998</c:v>
                </c:pt>
                <c:pt idx="1">
                  <c:v>98853.59999999999</c:v>
                </c:pt>
                <c:pt idx="2">
                  <c:v>35620.7</c:v>
                </c:pt>
                <c:pt idx="3">
                  <c:v>23228.499999999996</c:v>
                </c:pt>
                <c:pt idx="4">
                  <c:v>105.7</c:v>
                </c:pt>
                <c:pt idx="5">
                  <c:v>995559.8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642182.0999999999</c:v>
                </c:pt>
                <c:pt idx="1">
                  <c:v>71738.1</c:v>
                </c:pt>
                <c:pt idx="2">
                  <c:v>29724.3</c:v>
                </c:pt>
                <c:pt idx="3">
                  <c:v>19231.099999999995</c:v>
                </c:pt>
                <c:pt idx="4">
                  <c:v>69.2</c:v>
                </c:pt>
                <c:pt idx="5">
                  <c:v>863921.3</c:v>
                </c:pt>
              </c:numCache>
            </c:numRef>
          </c:val>
          <c:shape val="box"/>
        </c:ser>
        <c:shape val="box"/>
        <c:axId val="32497316"/>
        <c:axId val="24040389"/>
      </c:bar3D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7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9" sqref="D149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</f>
        <v>646625.7</v>
      </c>
      <c r="D6" s="41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+881.6+979.5+0.2+1011.8+146.3+1940.7+1800.5+14802.7+10447.7+2394.7+50.9+5.5</f>
        <v>554032.5999999999</v>
      </c>
      <c r="E6" s="3">
        <f>D6/D151*100</f>
        <v>34.05520589555587</v>
      </c>
      <c r="F6" s="3">
        <f>D6/B6*100</f>
        <v>94.11160980157207</v>
      </c>
      <c r="G6" s="3">
        <f aca="true" t="shared" si="0" ref="G6:G43">D6/C6*100</f>
        <v>85.68057223831343</v>
      </c>
      <c r="H6" s="41">
        <f>B6-D6</f>
        <v>34664.80000000005</v>
      </c>
      <c r="I6" s="41">
        <f aca="true" t="shared" si="1" ref="I6:I43">C6-D6</f>
        <v>92593.1000000001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</f>
        <v>207885.70000000004</v>
      </c>
      <c r="E7" s="148">
        <f>D7/D6*100</f>
        <v>37.52228659468776</v>
      </c>
      <c r="F7" s="148">
        <f>D7/B7*100</f>
        <v>92.88569091109751</v>
      </c>
      <c r="G7" s="148">
        <f>D7/C7*100</f>
        <v>84.65800942663977</v>
      </c>
      <c r="H7" s="147">
        <f>B7-D7</f>
        <v>15922.399999999965</v>
      </c>
      <c r="I7" s="147">
        <f t="shared" si="1"/>
        <v>37673.69999999995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</f>
        <v>500285.3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</f>
        <v>442562.3999999999</v>
      </c>
      <c r="E8" s="109">
        <f>D8/D6*100</f>
        <v>79.8802092151256</v>
      </c>
      <c r="F8" s="109">
        <f>D8/B8*100</f>
        <v>95.67220514416901</v>
      </c>
      <c r="G8" s="109">
        <f t="shared" si="0"/>
        <v>88.4620035807568</v>
      </c>
      <c r="H8" s="107">
        <f>B8-D8</f>
        <v>20019.600000000093</v>
      </c>
      <c r="I8" s="107">
        <f t="shared" si="1"/>
        <v>57722.90000000008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</f>
        <v>62</v>
      </c>
      <c r="E9" s="132">
        <f>D9/D6*100</f>
        <v>0.011190677227296737</v>
      </c>
      <c r="F9" s="109">
        <f>D9/B9*100</f>
        <v>68.66002214839423</v>
      </c>
      <c r="G9" s="109">
        <f t="shared" si="0"/>
        <v>67.907995618839</v>
      </c>
      <c r="H9" s="107">
        <f aca="true" t="shared" si="2" ref="H9:H43">B9-D9</f>
        <v>28.299999999999997</v>
      </c>
      <c r="I9" s="107">
        <f t="shared" si="1"/>
        <v>29.299999999999997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</f>
        <v>28699.5</v>
      </c>
      <c r="E10" s="109">
        <f>D10/D6*100</f>
        <v>5.180110340077462</v>
      </c>
      <c r="F10" s="109">
        <f aca="true" t="shared" si="3" ref="F10:F41">D10/B10*100</f>
        <v>92.9415041241487</v>
      </c>
      <c r="G10" s="109">
        <f t="shared" si="0"/>
        <v>83.44721508240193</v>
      </c>
      <c r="H10" s="107">
        <f t="shared" si="2"/>
        <v>2179.5999999999985</v>
      </c>
      <c r="I10" s="107">
        <f t="shared" si="1"/>
        <v>5692.9000000000015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</f>
        <v>76720.59999999999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</f>
        <v>56683.899999999994</v>
      </c>
      <c r="E11" s="109">
        <f>D11/D6*100</f>
        <v>10.231148852973636</v>
      </c>
      <c r="F11" s="109">
        <f t="shared" si="3"/>
        <v>86.7098860519581</v>
      </c>
      <c r="G11" s="109">
        <f t="shared" si="0"/>
        <v>73.8835462704932</v>
      </c>
      <c r="H11" s="107">
        <f t="shared" si="2"/>
        <v>8688.000000000007</v>
      </c>
      <c r="I11" s="107">
        <f t="shared" si="1"/>
        <v>20036.699999999997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</f>
        <v>12373.5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</f>
        <v>11515.199999999995</v>
      </c>
      <c r="E12" s="109">
        <f>D12/D6*100</f>
        <v>2.0784336517381825</v>
      </c>
      <c r="F12" s="109">
        <f t="shared" si="3"/>
        <v>97.95001786291483</v>
      </c>
      <c r="G12" s="109">
        <f t="shared" si="0"/>
        <v>93.0634016244393</v>
      </c>
      <c r="H12" s="107">
        <f>B12-D12</f>
        <v>241.00000000000546</v>
      </c>
      <c r="I12" s="107">
        <f t="shared" si="1"/>
        <v>858.3000000000047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22762.59999999999</v>
      </c>
      <c r="D13" s="131">
        <f>D6-D8-D9-D10-D11-D12</f>
        <v>14509.599999999964</v>
      </c>
      <c r="E13" s="109">
        <f>D13/D6*100</f>
        <v>2.618907262857811</v>
      </c>
      <c r="F13" s="109">
        <f t="shared" si="3"/>
        <v>80.52880746368909</v>
      </c>
      <c r="G13" s="109">
        <f t="shared" si="0"/>
        <v>63.74315763577082</v>
      </c>
      <c r="H13" s="107">
        <f t="shared" si="2"/>
        <v>3508.2999999999465</v>
      </c>
      <c r="I13" s="107">
        <f t="shared" si="1"/>
        <v>8253.000000000027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</f>
        <v>378894.39999999997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</f>
        <v>334289.00000000006</v>
      </c>
      <c r="E18" s="3">
        <f>D18/D151*100</f>
        <v>20.548034039187375</v>
      </c>
      <c r="F18" s="3">
        <f>D18/B18*100</f>
        <v>95.88410462869</v>
      </c>
      <c r="G18" s="3">
        <f t="shared" si="0"/>
        <v>88.22748501957275</v>
      </c>
      <c r="H18" s="41">
        <f>B18-D18</f>
        <v>14349.599999999977</v>
      </c>
      <c r="I18" s="41">
        <f t="shared" si="1"/>
        <v>44605.39999999991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</f>
        <v>239505.5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</f>
        <v>219588.40000000008</v>
      </c>
      <c r="E19" s="148">
        <f>D19/D18*100</f>
        <v>65.68819195366883</v>
      </c>
      <c r="F19" s="148">
        <f t="shared" si="3"/>
        <v>99.97231949854589</v>
      </c>
      <c r="G19" s="148">
        <f t="shared" si="0"/>
        <v>91.68407406092975</v>
      </c>
      <c r="H19" s="147">
        <f t="shared" si="2"/>
        <v>60.79999999993015</v>
      </c>
      <c r="I19" s="147">
        <f t="shared" si="1"/>
        <v>19917.09999999992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378894.39999999997</v>
      </c>
      <c r="D25" s="131">
        <f>D18</f>
        <v>334289.00000000006</v>
      </c>
      <c r="E25" s="109">
        <f>D25/D18*100</f>
        <v>100</v>
      </c>
      <c r="F25" s="109">
        <f t="shared" si="3"/>
        <v>95.88410462869</v>
      </c>
      <c r="G25" s="109">
        <f t="shared" si="0"/>
        <v>88.22748501957275</v>
      </c>
      <c r="H25" s="107">
        <f t="shared" si="2"/>
        <v>14349.599999999977</v>
      </c>
      <c r="I25" s="107">
        <f t="shared" si="1"/>
        <v>44605.39999999991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</f>
        <v>63301.5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</f>
        <v>55648.09999999998</v>
      </c>
      <c r="E33" s="3">
        <f>D33/D151*100</f>
        <v>3.4205703837580725</v>
      </c>
      <c r="F33" s="3">
        <f>D33/B33*100</f>
        <v>96.62202050227799</v>
      </c>
      <c r="G33" s="3">
        <f t="shared" si="0"/>
        <v>87.90960719730177</v>
      </c>
      <c r="H33" s="41">
        <f t="shared" si="2"/>
        <v>1945.5000000000218</v>
      </c>
      <c r="I33" s="41">
        <f t="shared" si="1"/>
        <v>7653.400000000023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</f>
        <v>50993.99999999999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</f>
        <v>46235.70000000001</v>
      </c>
      <c r="E34" s="109">
        <f>D34/D33*100</f>
        <v>83.08585558177194</v>
      </c>
      <c r="F34" s="109">
        <f t="shared" si="3"/>
        <v>98.8394265753999</v>
      </c>
      <c r="G34" s="109">
        <f t="shared" si="0"/>
        <v>90.66890222379106</v>
      </c>
      <c r="H34" s="107">
        <f t="shared" si="2"/>
        <v>542.8999999999869</v>
      </c>
      <c r="I34" s="107">
        <f t="shared" si="1"/>
        <v>4758.299999999981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</f>
        <v>3079.2000000000003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</f>
        <v>1919.3999999999999</v>
      </c>
      <c r="E36" s="109">
        <f>D36/D33*100</f>
        <v>3.449174365342214</v>
      </c>
      <c r="F36" s="109">
        <f t="shared" si="3"/>
        <v>74.17522867111181</v>
      </c>
      <c r="G36" s="109">
        <f t="shared" si="0"/>
        <v>62.33437256430241</v>
      </c>
      <c r="H36" s="107">
        <f t="shared" si="2"/>
        <v>668.2563300000004</v>
      </c>
      <c r="I36" s="107">
        <f t="shared" si="1"/>
        <v>1159.8000000000004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</f>
        <v>674.4</v>
      </c>
      <c r="E37" s="116">
        <f>D37/D33*100</f>
        <v>1.2119012149561266</v>
      </c>
      <c r="F37" s="116">
        <f t="shared" si="3"/>
        <v>76.61895023858213</v>
      </c>
      <c r="G37" s="116">
        <f t="shared" si="0"/>
        <v>71.58475745674556</v>
      </c>
      <c r="H37" s="112">
        <f t="shared" si="2"/>
        <v>205.80000000000007</v>
      </c>
      <c r="I37" s="112">
        <f t="shared" si="1"/>
        <v>267.70000000000005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</f>
        <v>75.7</v>
      </c>
      <c r="E38" s="109">
        <f>D38/D33*100</f>
        <v>0.13603339556966013</v>
      </c>
      <c r="F38" s="109">
        <f t="shared" si="3"/>
        <v>100</v>
      </c>
      <c r="G38" s="109">
        <f t="shared" si="0"/>
        <v>93.6881188118812</v>
      </c>
      <c r="H38" s="107">
        <f t="shared" si="2"/>
        <v>0</v>
      </c>
      <c r="I38" s="107">
        <f t="shared" si="1"/>
        <v>5.099999999999994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8205.400000000007</v>
      </c>
      <c r="D39" s="130">
        <f>D33-D34-D36-D37-D35-D38</f>
        <v>6742.899999999966</v>
      </c>
      <c r="E39" s="109">
        <f>D39/D33*100</f>
        <v>12.117035442360061</v>
      </c>
      <c r="F39" s="109">
        <f t="shared" si="3"/>
        <v>92.73124163526616</v>
      </c>
      <c r="G39" s="109">
        <f t="shared" si="0"/>
        <v>82.17637165768835</v>
      </c>
      <c r="H39" s="107">
        <f>B39-D39</f>
        <v>528.5436700000346</v>
      </c>
      <c r="I39" s="107">
        <f t="shared" si="1"/>
        <v>1462.500000000041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</f>
        <v>1498.1000000000001</v>
      </c>
      <c r="E43" s="3">
        <f>D43/D151*100</f>
        <v>0.09208502162532001</v>
      </c>
      <c r="F43" s="3">
        <f>D43/B43*100</f>
        <v>71.81687440076703</v>
      </c>
      <c r="G43" s="3">
        <f t="shared" si="0"/>
        <v>69.77643223102002</v>
      </c>
      <c r="H43" s="41">
        <f t="shared" si="2"/>
        <v>587.8999999999999</v>
      </c>
      <c r="I43" s="41">
        <f t="shared" si="1"/>
        <v>648.9000000000003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</f>
        <v>10450.1</v>
      </c>
      <c r="E45" s="3">
        <f>D45/D151*100</f>
        <v>0.6423454271989564</v>
      </c>
      <c r="F45" s="3">
        <f>D45/B45*100</f>
        <v>97.46155644709488</v>
      </c>
      <c r="G45" s="3">
        <f aca="true" t="shared" si="5" ref="G45:G76">D45/C45*100</f>
        <v>88.6503223617238</v>
      </c>
      <c r="H45" s="41">
        <f>B45-D45</f>
        <v>272.1790000000001</v>
      </c>
      <c r="I45" s="41">
        <f aca="true" t="shared" si="6" ref="I45:I77">C45-D45</f>
        <v>1337.8999999999996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</f>
        <v>9615.1</v>
      </c>
      <c r="E46" s="109">
        <f>D46/D45*100</f>
        <v>92.00964584070967</v>
      </c>
      <c r="F46" s="109">
        <f aca="true" t="shared" si="7" ref="F46:F74">D46/B46*100</f>
        <v>99.34806032033244</v>
      </c>
      <c r="G46" s="109">
        <f t="shared" si="5"/>
        <v>91.31409251925506</v>
      </c>
      <c r="H46" s="107">
        <f aca="true" t="shared" si="8" ref="H46:H74">B46-D46</f>
        <v>63.09599999999955</v>
      </c>
      <c r="I46" s="107">
        <f t="shared" si="6"/>
        <v>914.6000000000004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0.007655429134649429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</f>
        <v>50.10000000000001</v>
      </c>
      <c r="E48" s="109">
        <f>D48/D45*100</f>
        <v>0.4794212495574206</v>
      </c>
      <c r="F48" s="109">
        <f t="shared" si="7"/>
        <v>77.85305818000995</v>
      </c>
      <c r="G48" s="109">
        <f t="shared" si="5"/>
        <v>67.33870967741936</v>
      </c>
      <c r="H48" s="107">
        <f t="shared" si="8"/>
        <v>14.251999999999995</v>
      </c>
      <c r="I48" s="107">
        <f t="shared" si="6"/>
        <v>24.299999999999997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</f>
        <v>514.6999999999999</v>
      </c>
      <c r="E49" s="109">
        <f>D49/D45*100</f>
        <v>4.925311719505076</v>
      </c>
      <c r="F49" s="109">
        <f t="shared" si="7"/>
        <v>74.74564407306397</v>
      </c>
      <c r="G49" s="109">
        <f t="shared" si="5"/>
        <v>59.49601202173158</v>
      </c>
      <c r="H49" s="107">
        <f t="shared" si="8"/>
        <v>173.90200000000004</v>
      </c>
      <c r="I49" s="107">
        <f t="shared" si="6"/>
        <v>350.4000000000001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269.40000000000003</v>
      </c>
      <c r="E50" s="109">
        <f>D50/D45*100</f>
        <v>2.5779657610931954</v>
      </c>
      <c r="F50" s="109">
        <f t="shared" si="7"/>
        <v>92.97702494227745</v>
      </c>
      <c r="G50" s="109">
        <f t="shared" si="5"/>
        <v>84.87712665406447</v>
      </c>
      <c r="H50" s="107">
        <f t="shared" si="8"/>
        <v>20.349000000000558</v>
      </c>
      <c r="I50" s="107">
        <f t="shared" si="6"/>
        <v>47.99999999999926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</f>
        <v>25470.6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</f>
        <v>21049.5</v>
      </c>
      <c r="E51" s="3">
        <f>D51/D151*100</f>
        <v>1.2938680079448457</v>
      </c>
      <c r="F51" s="3">
        <f>D51/B51*100</f>
        <v>91.08512875545767</v>
      </c>
      <c r="G51" s="3">
        <f t="shared" si="5"/>
        <v>82.64234058090506</v>
      </c>
      <c r="H51" s="41">
        <f>B51-D51</f>
        <v>2060.2000000000007</v>
      </c>
      <c r="I51" s="41">
        <f t="shared" si="6"/>
        <v>4421.0999999999985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</f>
        <v>15249.4</v>
      </c>
      <c r="D52" s="107">
        <f>392.4+738.8+389.6+752.9+403.1+730.4+397.8+724.9+1.1+0.1+403+795.7+527.1+1240.6+386.5+33.7+705.7+0.1+5.8+226.6+536.1+14.2+2.1+376.1+1.7+154.2+769.9+9+398.1-0.1+5.3+1.1+963.2+13.3+716.5+1.1+31.1+837.9</f>
        <v>13686.700000000003</v>
      </c>
      <c r="E52" s="109">
        <f>D52/D51*100</f>
        <v>65.02149694767098</v>
      </c>
      <c r="F52" s="109">
        <f t="shared" si="7"/>
        <v>99.41166643665974</v>
      </c>
      <c r="G52" s="109">
        <f t="shared" si="5"/>
        <v>89.75238370034234</v>
      </c>
      <c r="H52" s="107">
        <f t="shared" si="8"/>
        <v>80.99999999999636</v>
      </c>
      <c r="I52" s="107">
        <f t="shared" si="6"/>
        <v>1562.699999999997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</f>
        <v>6.4</v>
      </c>
      <c r="E53" s="109">
        <f>D53/D51*100</f>
        <v>0.030404522672747573</v>
      </c>
      <c r="F53" s="109">
        <f>D53/B53*100</f>
        <v>65.64102564102564</v>
      </c>
      <c r="G53" s="109">
        <f t="shared" si="5"/>
        <v>49.23076923076923</v>
      </c>
      <c r="H53" s="107">
        <f t="shared" si="8"/>
        <v>3.3499999999999996</v>
      </c>
      <c r="I53" s="107">
        <f t="shared" si="6"/>
        <v>6.6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</f>
        <v>637.6999999999998</v>
      </c>
      <c r="E54" s="109">
        <f>D54/D51*100</f>
        <v>3.0295256419392373</v>
      </c>
      <c r="F54" s="109">
        <f t="shared" si="7"/>
        <v>85.67781808410585</v>
      </c>
      <c r="G54" s="109">
        <f t="shared" si="5"/>
        <v>78.70896075043197</v>
      </c>
      <c r="H54" s="107">
        <f t="shared" si="8"/>
        <v>106.60000000000014</v>
      </c>
      <c r="I54" s="107">
        <f t="shared" si="6"/>
        <v>172.50000000000023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</f>
        <v>626.3</v>
      </c>
      <c r="E55" s="109">
        <f>D55/D51*100</f>
        <v>2.9753675859284066</v>
      </c>
      <c r="F55" s="109">
        <f t="shared" si="7"/>
        <v>72.66352483646936</v>
      </c>
      <c r="G55" s="109">
        <f t="shared" si="5"/>
        <v>58.93478874564787</v>
      </c>
      <c r="H55" s="107">
        <f t="shared" si="8"/>
        <v>235.61800000000005</v>
      </c>
      <c r="I55" s="107">
        <f t="shared" si="6"/>
        <v>436.4000000000001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</f>
        <v>1018.9</v>
      </c>
      <c r="D56" s="131">
        <f>34+46+40+40+40+40+40+40+38+2+40+40</f>
        <v>440</v>
      </c>
      <c r="E56" s="109">
        <f>D56/D51*100</f>
        <v>2.0903109337513954</v>
      </c>
      <c r="F56" s="109">
        <f>D56/B56*100</f>
        <v>45.39067964289914</v>
      </c>
      <c r="G56" s="109">
        <f>D56/C56*100</f>
        <v>43.18382569437629</v>
      </c>
      <c r="H56" s="107">
        <f t="shared" si="8"/>
        <v>529.3620000000001</v>
      </c>
      <c r="I56" s="107">
        <f t="shared" si="6"/>
        <v>578.9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7316.399999999998</v>
      </c>
      <c r="D57" s="131">
        <f>D51-D52-D55-D54-D53-D56</f>
        <v>5652.399999999998</v>
      </c>
      <c r="E57" s="109">
        <f>D57/D51*100</f>
        <v>26.852894368037234</v>
      </c>
      <c r="F57" s="109">
        <f t="shared" si="7"/>
        <v>83.65659415066884</v>
      </c>
      <c r="G57" s="109">
        <f t="shared" si="5"/>
        <v>77.25657427149963</v>
      </c>
      <c r="H57" s="107">
        <f>B57-D57</f>
        <v>1104.270000000004</v>
      </c>
      <c r="I57" s="107">
        <f>C57-D57</f>
        <v>1664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</f>
        <v>4816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</f>
        <v>3935.8</v>
      </c>
      <c r="E59" s="3">
        <f>D59/D151*100</f>
        <v>0.24192525740133133</v>
      </c>
      <c r="F59" s="3">
        <f>D59/B59*100</f>
        <v>91.50020772253569</v>
      </c>
      <c r="G59" s="3">
        <f t="shared" si="5"/>
        <v>81.7234219269103</v>
      </c>
      <c r="H59" s="41">
        <f>B59-D59</f>
        <v>365.6109999999999</v>
      </c>
      <c r="I59" s="41">
        <f t="shared" si="6"/>
        <v>880.1999999999998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</f>
        <v>2560.7000000000003</v>
      </c>
      <c r="D60" s="107">
        <f>55.6+146.1+60.8+59.3+73.6+0.1+67.3+144.6-4.5+79.7+66.8+72.2-0.1+53+75.7+69.4+0.1+39.1+101.5+64.4+45.9+60.8+119.4+37.7+47.7+65.9+60.6-0.1+31.3+40.6+67.5+63.7+74.8+157.2+31.9+0.1+44.8+148.5</f>
        <v>2323.0000000000005</v>
      </c>
      <c r="E60" s="109">
        <f>D60/D59*100</f>
        <v>59.02230804410794</v>
      </c>
      <c r="F60" s="109">
        <f t="shared" si="7"/>
        <v>99.07671758894341</v>
      </c>
      <c r="G60" s="109">
        <f t="shared" si="5"/>
        <v>90.71738196586871</v>
      </c>
      <c r="H60" s="107">
        <f t="shared" si="8"/>
        <v>21.64771999999948</v>
      </c>
      <c r="I60" s="107">
        <f t="shared" si="6"/>
        <v>237.69999999999982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</f>
        <v>343.70000000000005</v>
      </c>
      <c r="D61" s="107">
        <f>3.2+187.7+74.6+71.5</f>
        <v>337</v>
      </c>
      <c r="E61" s="109">
        <f>D61/D59*100</f>
        <v>8.562426952589055</v>
      </c>
      <c r="F61" s="109">
        <f>D61/B61*100</f>
        <v>98.0506255455339</v>
      </c>
      <c r="G61" s="109">
        <f t="shared" si="5"/>
        <v>98.05062554553389</v>
      </c>
      <c r="H61" s="107">
        <f t="shared" si="8"/>
        <v>6.699999999999989</v>
      </c>
      <c r="I61" s="107">
        <f t="shared" si="6"/>
        <v>6.7000000000000455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</f>
        <v>293.4</v>
      </c>
      <c r="E62" s="109">
        <f>D62/D59*100</f>
        <v>7.454647085725901</v>
      </c>
      <c r="F62" s="109">
        <f t="shared" si="7"/>
        <v>86.52939361327547</v>
      </c>
      <c r="G62" s="109">
        <f t="shared" si="5"/>
        <v>71.0583676434972</v>
      </c>
      <c r="H62" s="107">
        <f t="shared" si="8"/>
        <v>45.67553000000004</v>
      </c>
      <c r="I62" s="107">
        <f t="shared" si="6"/>
        <v>119.50000000000006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</f>
        <v>807.0999999999999</v>
      </c>
      <c r="D63" s="107">
        <f>89.8+459.2</f>
        <v>549</v>
      </c>
      <c r="E63" s="109">
        <f>D63/D59*100</f>
        <v>13.948879516235579</v>
      </c>
      <c r="F63" s="109">
        <f t="shared" si="7"/>
        <v>68.01777134630585</v>
      </c>
      <c r="G63" s="109">
        <f t="shared" si="5"/>
        <v>68.02131086606369</v>
      </c>
      <c r="H63" s="107">
        <f t="shared" si="8"/>
        <v>258.14200000000005</v>
      </c>
      <c r="I63" s="107">
        <f t="shared" si="6"/>
        <v>258.0999999999999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691.5999999999997</v>
      </c>
      <c r="D64" s="131">
        <f>D59-D60-D62-D63-D61</f>
        <v>433.39999999999964</v>
      </c>
      <c r="E64" s="109">
        <f>D64/D59*100</f>
        <v>11.011738401341521</v>
      </c>
      <c r="F64" s="109">
        <f t="shared" si="7"/>
        <v>92.83580283209167</v>
      </c>
      <c r="G64" s="109">
        <f t="shared" si="5"/>
        <v>62.6662810873337</v>
      </c>
      <c r="H64" s="107">
        <f t="shared" si="8"/>
        <v>33.44575000000037</v>
      </c>
      <c r="I64" s="107">
        <f t="shared" si="6"/>
        <v>258.20000000000005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377.3</v>
      </c>
      <c r="D69" s="41">
        <f>SUM(D70:D71)</f>
        <v>242.39999999999998</v>
      </c>
      <c r="E69" s="30">
        <f>D69/D151*100</f>
        <v>0.014899812590599804</v>
      </c>
      <c r="F69" s="3">
        <f>D69/B69*100</f>
        <v>64.24595812350914</v>
      </c>
      <c r="G69" s="3">
        <f t="shared" si="5"/>
        <v>64.24595812350914</v>
      </c>
      <c r="H69" s="41">
        <f>B69-D69</f>
        <v>134.90000000000003</v>
      </c>
      <c r="I69" s="41">
        <f t="shared" si="6"/>
        <v>134.90000000000003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</f>
        <v>235.89999999999998</v>
      </c>
      <c r="E70" s="109">
        <f>D70/D69*100</f>
        <v>97.31848184818482</v>
      </c>
      <c r="F70" s="109">
        <f t="shared" si="7"/>
        <v>82.1951219512195</v>
      </c>
      <c r="G70" s="109">
        <f t="shared" si="5"/>
        <v>82.1951219512195</v>
      </c>
      <c r="H70" s="107">
        <f t="shared" si="8"/>
        <v>51.10000000000002</v>
      </c>
      <c r="I70" s="107">
        <f t="shared" si="6"/>
        <v>51.10000000000002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</f>
        <v>90.3</v>
      </c>
      <c r="D71" s="107">
        <f>6.5</f>
        <v>6.5</v>
      </c>
      <c r="E71" s="109">
        <f>D71/D70*100</f>
        <v>2.7554048325561684</v>
      </c>
      <c r="F71" s="109">
        <f t="shared" si="7"/>
        <v>7.198228128460688</v>
      </c>
      <c r="G71" s="109">
        <f t="shared" si="5"/>
        <v>7.198228128460688</v>
      </c>
      <c r="H71" s="107">
        <f t="shared" si="8"/>
        <v>83.8</v>
      </c>
      <c r="I71" s="107">
        <f t="shared" si="6"/>
        <v>83.8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D79/D151*100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D84/D151*100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D87/D151*100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</f>
        <v>155170.80000000002</v>
      </c>
      <c r="D90" s="41">
        <f>2193.2+1648.7+1618.2+708.6+2+22.6+23.3+36.4+82.9+815.8+1474.1+432.4+54.9+18.9+22+15.6+311.1+1694.5+1935.1+26.3+25.9+120.2+243.3+17.1+315.3+665.2+1876.2+71.1+29.7+42.5+5.2+78+29.4+120.4+583.5+424.3+1056.1+1600.5+1348.3+1.6+115.2+57.4+81.5+104.1+13.4+469.2+2458.4+19.3+11.7+43.2+14.5+24.7+36.9+2714.6+1422.3+73.5+89.9+1+1227.5+1388.6+65.7+40.2+39.6+25.7+4.6+117.3+27.8+253.2+3245.1+1249.1+6.8+69.3+21.8+23.3+4+47.2+982.2+4710.8+65.4+21.4+40.3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</f>
        <v>134493.4</v>
      </c>
      <c r="E90" s="3">
        <f>D90/D151*100</f>
        <v>8.26702332785716</v>
      </c>
      <c r="F90" s="3">
        <f aca="true" t="shared" si="11" ref="F90:F96">D90/B90*100</f>
        <v>93.32269379286896</v>
      </c>
      <c r="G90" s="3">
        <f t="shared" si="9"/>
        <v>86.67442585847336</v>
      </c>
      <c r="H90" s="41">
        <f aca="true" t="shared" si="12" ref="H90:H96">B90-D90</f>
        <v>9623.100000000006</v>
      </c>
      <c r="I90" s="41">
        <f t="shared" si="10"/>
        <v>20677.400000000023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</f>
        <v>143919.7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</f>
        <v>126096.09999999999</v>
      </c>
      <c r="E91" s="109">
        <f>D91/D90*100</f>
        <v>93.75634789513835</v>
      </c>
      <c r="F91" s="109">
        <f t="shared" si="11"/>
        <v>94.45131898867297</v>
      </c>
      <c r="G91" s="109">
        <f t="shared" si="9"/>
        <v>87.61559397358387</v>
      </c>
      <c r="H91" s="107">
        <f t="shared" si="12"/>
        <v>7407.700000000026</v>
      </c>
      <c r="I91" s="107">
        <f t="shared" si="10"/>
        <v>17823.60000000002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</f>
        <v>2617.1</v>
      </c>
      <c r="D92" s="107">
        <f>48.5+5.1+5+1.3+22.8+67.3+62.7+3.5+1.4+40.6+112.7+571.4+55.5+1.7+2.4+3.1+83.6+0.9+1.4+3.5+0.9+23.5+44.4+1+13.6+0.7+42.8+22.3+44+0.7+4.6+0.7+0.7+13.7+56.1+1.6+31.5+0.9+63.8+4.3+0.9+0.3+18-0.1+60.5+27.6+1.9+44.7+0.9+56.3+197.4</f>
        <v>1874.6000000000004</v>
      </c>
      <c r="E92" s="109">
        <f>D92/D90*100</f>
        <v>1.393823042617705</v>
      </c>
      <c r="F92" s="109">
        <f t="shared" si="11"/>
        <v>81.86026200873364</v>
      </c>
      <c r="G92" s="109">
        <f t="shared" si="9"/>
        <v>71.62890222001454</v>
      </c>
      <c r="H92" s="107">
        <f t="shared" si="12"/>
        <v>415.39999999999964</v>
      </c>
      <c r="I92" s="107">
        <f t="shared" si="10"/>
        <v>742.4999999999995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8634.000000000005</v>
      </c>
      <c r="D94" s="131">
        <f>D90-D91-D92-D93</f>
        <v>6522.700000000003</v>
      </c>
      <c r="E94" s="109">
        <f>D94/D90*100</f>
        <v>4.849829062243948</v>
      </c>
      <c r="F94" s="109">
        <f t="shared" si="11"/>
        <v>78.37240318646612</v>
      </c>
      <c r="G94" s="109">
        <f>D94/C94*100</f>
        <v>75.54667593236042</v>
      </c>
      <c r="H94" s="107">
        <f t="shared" si="12"/>
        <v>1799.99999999998</v>
      </c>
      <c r="I94" s="107">
        <f>C94-D94</f>
        <v>2111.300000000003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</f>
        <v>60790.4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</f>
        <v>48780.90000000001</v>
      </c>
      <c r="E95" s="82">
        <f>D95/D151*100</f>
        <v>2.9984582013233916</v>
      </c>
      <c r="F95" s="84">
        <f t="shared" si="11"/>
        <v>89.49572894192242</v>
      </c>
      <c r="G95" s="81">
        <f>D95/C95*100</f>
        <v>80.24441359161975</v>
      </c>
      <c r="H95" s="85">
        <f t="shared" si="12"/>
        <v>5725.499999999993</v>
      </c>
      <c r="I95" s="88">
        <f>C95-D95</f>
        <v>12009.499999999993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</f>
        <v>11337.699999999997</v>
      </c>
      <c r="D96" s="136">
        <f>69.1+1043.7+68.3+1051.8+1+68.3+66.1+938.4+3+68.7+11.3+4.3+734+67.7+6.3+0.4+21.5+2.2+658.8+0.1+17.8+71.8+130.4+525.1+460.8+17+3.6+18.3+567.4+6.6+33.7+842.6+39.7-0.1+76.9+138.3+814.3+78.3+19.7+1.5+77.7</f>
        <v>8826.400000000001</v>
      </c>
      <c r="E96" s="137">
        <f>D96/D95*100</f>
        <v>18.093967105977953</v>
      </c>
      <c r="F96" s="138">
        <f t="shared" si="11"/>
        <v>94.1111241430049</v>
      </c>
      <c r="G96" s="139">
        <f>D96/C96*100</f>
        <v>77.85000485107211</v>
      </c>
      <c r="H96" s="140">
        <f t="shared" si="12"/>
        <v>552.2999999999993</v>
      </c>
      <c r="I96" s="129">
        <f>C96-D96</f>
        <v>2511.2999999999956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D98/D151*100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</f>
        <v>10429.400000000003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</f>
        <v>8106.899999999993</v>
      </c>
      <c r="E102" s="17">
        <f>D102/D151*100</f>
        <v>0.4983139054898245</v>
      </c>
      <c r="F102" s="17">
        <f>D102/B102*100</f>
        <v>84.6187568498512</v>
      </c>
      <c r="G102" s="17">
        <f aca="true" t="shared" si="14" ref="G102:G149">D102/C102*100</f>
        <v>77.73122135501555</v>
      </c>
      <c r="H102" s="66">
        <f aca="true" t="shared" si="15" ref="H102:H107">B102-D102</f>
        <v>1473.6000000000067</v>
      </c>
      <c r="I102" s="66">
        <f aca="true" t="shared" si="16" ref="I102:I149">C102-D102</f>
        <v>2322.50000000001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</f>
        <v>237.39999999999998</v>
      </c>
      <c r="E103" s="124">
        <f>D103/D102*100</f>
        <v>2.928369660412737</v>
      </c>
      <c r="F103" s="109">
        <f>D103/B103*100</f>
        <v>91.62485526823619</v>
      </c>
      <c r="G103" s="124">
        <f>D103/C103*100</f>
        <v>91.62485526823619</v>
      </c>
      <c r="H103" s="123">
        <f t="shared" si="15"/>
        <v>21.700000000000045</v>
      </c>
      <c r="I103" s="123">
        <f t="shared" si="16"/>
        <v>21.700000000000045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</f>
        <v>8231.000000000002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</f>
        <v>6305.299999999998</v>
      </c>
      <c r="E104" s="109">
        <f>D104/D102*100</f>
        <v>77.77695543302623</v>
      </c>
      <c r="F104" s="109">
        <f aca="true" t="shared" si="17" ref="F104:F149">D104/B104*100</f>
        <v>83.60360121454804</v>
      </c>
      <c r="G104" s="109">
        <f t="shared" si="14"/>
        <v>76.60430081399583</v>
      </c>
      <c r="H104" s="107">
        <f t="shared" si="15"/>
        <v>1236.6000000000013</v>
      </c>
      <c r="I104" s="107">
        <f t="shared" si="16"/>
        <v>1925.7000000000035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1564.1999999999953</v>
      </c>
      <c r="E106" s="128">
        <f>D106/D102*100</f>
        <v>19.294674906561035</v>
      </c>
      <c r="F106" s="128">
        <f t="shared" si="17"/>
        <v>87.90109581343047</v>
      </c>
      <c r="G106" s="128">
        <f t="shared" si="14"/>
        <v>80.65796937039109</v>
      </c>
      <c r="H106" s="129">
        <f>B106-D106</f>
        <v>215.30000000000473</v>
      </c>
      <c r="I106" s="129">
        <f t="shared" si="16"/>
        <v>375.1000000000058</v>
      </c>
      <c r="K106" s="158"/>
    </row>
    <row r="107" spans="1:12" s="2" customFormat="1" ht="26.25" customHeight="1" thickBot="1">
      <c r="A107" s="67" t="s">
        <v>29</v>
      </c>
      <c r="B107" s="68">
        <f>SUM(B108:B148)-B115-B119+B149-B140-B141-B109-B112-B122-B123-B138-B131-B129-B136</f>
        <v>468914.2</v>
      </c>
      <c r="C107" s="68">
        <f>SUM(C108:C148)-C115-C119+C149-C140-C141-C109-C112-C122-C123-C138-C131-C129-C136</f>
        <v>518011.3</v>
      </c>
      <c r="D107" s="68">
        <f>SUM(D108:D148)-D115-D119+D149-D140-D141-D109-D112-D122-D123-D138-D131-D129-D136</f>
        <v>454339.3</v>
      </c>
      <c r="E107" s="69">
        <f>D107/D151*100</f>
        <v>27.927270720067256</v>
      </c>
      <c r="F107" s="69">
        <f>D107/B107*100</f>
        <v>96.89177678986901</v>
      </c>
      <c r="G107" s="69">
        <f t="shared" si="14"/>
        <v>87.70837624584638</v>
      </c>
      <c r="H107" s="68">
        <f t="shared" si="15"/>
        <v>14574.900000000023</v>
      </c>
      <c r="I107" s="68">
        <f t="shared" si="16"/>
        <v>63672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</f>
        <v>1899.6000000000004</v>
      </c>
      <c r="E108" s="102">
        <f>D108/D107*100</f>
        <v>0.41810162581137056</v>
      </c>
      <c r="F108" s="102">
        <f t="shared" si="17"/>
        <v>52.34644107029679</v>
      </c>
      <c r="G108" s="102">
        <f t="shared" si="14"/>
        <v>46.38148256665691</v>
      </c>
      <c r="H108" s="103">
        <f aca="true" t="shared" si="18" ref="H108:H149">B108-D108</f>
        <v>1729.2999999999997</v>
      </c>
      <c r="I108" s="103">
        <f t="shared" si="16"/>
        <v>2195.9999999999995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</f>
        <v>718.5000000000001</v>
      </c>
      <c r="E109" s="109">
        <f>D109/D108*100</f>
        <v>37.82375236891977</v>
      </c>
      <c r="F109" s="109">
        <f t="shared" si="17"/>
        <v>34.79081929110982</v>
      </c>
      <c r="G109" s="109">
        <f t="shared" si="14"/>
        <v>29.75524909926699</v>
      </c>
      <c r="H109" s="107">
        <f t="shared" si="18"/>
        <v>1346.7000000000003</v>
      </c>
      <c r="I109" s="107">
        <f t="shared" si="16"/>
        <v>1696.2000000000003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</f>
        <v>814.6</v>
      </c>
      <c r="E110" s="102">
        <f>D110/D107*100</f>
        <v>0.17929331669085197</v>
      </c>
      <c r="F110" s="102">
        <f>D110/B110*100</f>
        <v>74.92641648270786</v>
      </c>
      <c r="G110" s="102">
        <f t="shared" si="14"/>
        <v>69.30406670069763</v>
      </c>
      <c r="H110" s="103">
        <f t="shared" si="18"/>
        <v>272.6</v>
      </c>
      <c r="I110" s="103">
        <f t="shared" si="16"/>
        <v>360.80000000000007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</f>
        <v>157.7</v>
      </c>
      <c r="D111" s="113">
        <v>2</v>
      </c>
      <c r="E111" s="102">
        <f>D111/D107*100</f>
        <v>0.0004401996481484212</v>
      </c>
      <c r="F111" s="114">
        <f t="shared" si="17"/>
        <v>1.2682308180088777</v>
      </c>
      <c r="G111" s="102">
        <f t="shared" si="14"/>
        <v>1.2682308180088777</v>
      </c>
      <c r="H111" s="103">
        <f t="shared" si="18"/>
        <v>155.7</v>
      </c>
      <c r="I111" s="103">
        <f t="shared" si="16"/>
        <v>155.7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0.01195142044722964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</f>
        <v>2539.4000000000005</v>
      </c>
      <c r="E114" s="102">
        <f>D114/D107*100</f>
        <v>0.5589214932540506</v>
      </c>
      <c r="F114" s="102">
        <f t="shared" si="17"/>
        <v>92.7126688572472</v>
      </c>
      <c r="G114" s="102">
        <f t="shared" si="14"/>
        <v>84.66077679613271</v>
      </c>
      <c r="H114" s="103">
        <f t="shared" si="18"/>
        <v>199.59999999999945</v>
      </c>
      <c r="I114" s="103">
        <f t="shared" si="16"/>
        <v>460.09999999999945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0.003961796833335791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</f>
        <v>415.20000000000005</v>
      </c>
      <c r="E118" s="102">
        <f>D118/D107*100</f>
        <v>0.09138544695561225</v>
      </c>
      <c r="F118" s="102">
        <f t="shared" si="17"/>
        <v>90.65502183406115</v>
      </c>
      <c r="G118" s="102">
        <f t="shared" si="14"/>
        <v>82.90734824281151</v>
      </c>
      <c r="H118" s="103">
        <f t="shared" si="18"/>
        <v>42.799999999999955</v>
      </c>
      <c r="I118" s="103">
        <f t="shared" si="16"/>
        <v>85.59999999999997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</f>
        <v>351.2</v>
      </c>
      <c r="E119" s="109">
        <f>D119/D118*100</f>
        <v>84.58574181117532</v>
      </c>
      <c r="F119" s="109">
        <f t="shared" si="17"/>
        <v>99.97153430116708</v>
      </c>
      <c r="G119" s="109">
        <f t="shared" si="14"/>
        <v>89.95901639344262</v>
      </c>
      <c r="H119" s="107">
        <f t="shared" si="18"/>
        <v>0.10000000000002274</v>
      </c>
      <c r="I119" s="107">
        <f t="shared" si="16"/>
        <v>39.19999999999999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0.02341862128149601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</f>
        <v>36578.2</v>
      </c>
      <c r="E124" s="116">
        <f>D124/D107*100</f>
        <v>8.05085538495129</v>
      </c>
      <c r="F124" s="102">
        <f t="shared" si="17"/>
        <v>95.37295842806782</v>
      </c>
      <c r="G124" s="102">
        <f t="shared" si="14"/>
        <v>86.36038465079932</v>
      </c>
      <c r="H124" s="103">
        <f t="shared" si="18"/>
        <v>1774.6000000000058</v>
      </c>
      <c r="I124" s="103">
        <f t="shared" si="16"/>
        <v>5777.0999999999985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</f>
        <v>690.4</v>
      </c>
      <c r="D125" s="113">
        <f>10+6+64.3+10.6</f>
        <v>90.89999999999999</v>
      </c>
      <c r="E125" s="116">
        <f>D125/D107*100</f>
        <v>0.020007074008345744</v>
      </c>
      <c r="F125" s="102">
        <f t="shared" si="17"/>
        <v>13.166280417149478</v>
      </c>
      <c r="G125" s="102">
        <f t="shared" si="14"/>
        <v>13.166280417149478</v>
      </c>
      <c r="H125" s="103">
        <f t="shared" si="18"/>
        <v>599.5</v>
      </c>
      <c r="I125" s="103">
        <f t="shared" si="16"/>
        <v>599.5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0.012941869655563583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</f>
        <v>659.5000000000001</v>
      </c>
      <c r="E128" s="116">
        <f>D128/D107*100</f>
        <v>0.14515583397694193</v>
      </c>
      <c r="F128" s="102">
        <f t="shared" si="17"/>
        <v>67.62021941966576</v>
      </c>
      <c r="G128" s="102">
        <f t="shared" si="14"/>
        <v>57.18373363392006</v>
      </c>
      <c r="H128" s="103">
        <f t="shared" si="18"/>
        <v>315.79999999999984</v>
      </c>
      <c r="I128" s="103">
        <f t="shared" si="16"/>
        <v>493.79999999999984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</f>
        <v>459.6</v>
      </c>
      <c r="D129" s="108">
        <f>6.4+6.4+6.4+6.4+6.4+24+6.4+56.8+6.4+6.4+6.5+42.1+6.4+42.1+25.3+25.3</f>
        <v>279.7</v>
      </c>
      <c r="E129" s="109">
        <f>D129/D128*100</f>
        <v>42.410917361637594</v>
      </c>
      <c r="F129" s="109">
        <f>D129/B129*100</f>
        <v>97.93417366946777</v>
      </c>
      <c r="G129" s="109">
        <f t="shared" si="14"/>
        <v>60.85726718885988</v>
      </c>
      <c r="H129" s="107">
        <f t="shared" si="18"/>
        <v>5.900000000000034</v>
      </c>
      <c r="I129" s="107">
        <f t="shared" si="16"/>
        <v>179.90000000000003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/>
      <c r="E130" s="116">
        <f>D130/D107*100</f>
        <v>0</v>
      </c>
      <c r="F130" s="114">
        <f t="shared" si="17"/>
        <v>0</v>
      </c>
      <c r="G130" s="102">
        <f t="shared" si="14"/>
        <v>0</v>
      </c>
      <c r="H130" s="103">
        <f t="shared" si="18"/>
        <v>200</v>
      </c>
      <c r="I130" s="103">
        <f t="shared" si="16"/>
        <v>200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0.20385645705753389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</f>
        <v>73.10000000000001</v>
      </c>
      <c r="E134" s="116">
        <f>D134/D107*100</f>
        <v>0.0160892971398248</v>
      </c>
      <c r="F134" s="102">
        <f t="shared" si="17"/>
        <v>20.939558865654543</v>
      </c>
      <c r="G134" s="102">
        <f t="shared" si="14"/>
        <v>20.413292376431166</v>
      </c>
      <c r="H134" s="103">
        <f t="shared" si="18"/>
        <v>276</v>
      </c>
      <c r="I134" s="103">
        <f t="shared" si="16"/>
        <v>285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</f>
        <v>75.3</v>
      </c>
      <c r="E135" s="116">
        <f>D135/D107*100</f>
        <v>0.016573516752788058</v>
      </c>
      <c r="F135" s="102">
        <f t="shared" si="17"/>
        <v>24.29032258064516</v>
      </c>
      <c r="G135" s="102">
        <f t="shared" si="14"/>
        <v>17.642924086223054</v>
      </c>
      <c r="H135" s="103">
        <f t="shared" si="18"/>
        <v>234.7</v>
      </c>
      <c r="I135" s="103">
        <f t="shared" si="16"/>
        <v>351.49999999999994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</f>
        <v>66.19999999999999</v>
      </c>
      <c r="E136" s="109"/>
      <c r="F136" s="102">
        <f>D136/B136*100</f>
        <v>31.888246628131018</v>
      </c>
      <c r="G136" s="109">
        <f>D136/C136*100</f>
        <v>25.69875776397515</v>
      </c>
      <c r="H136" s="107">
        <f>B136-D136</f>
        <v>141.4</v>
      </c>
      <c r="I136" s="107">
        <f>C136-D136</f>
        <v>191.40000000000003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</f>
        <v>294</v>
      </c>
      <c r="E137" s="116">
        <f>D137/D107*100</f>
        <v>0.06470934827781792</v>
      </c>
      <c r="F137" s="102">
        <f>D137/B137*100</f>
        <v>84.3857634902411</v>
      </c>
      <c r="G137" s="102">
        <f>D137/C137*100</f>
        <v>77.12486883525709</v>
      </c>
      <c r="H137" s="103">
        <f t="shared" si="18"/>
        <v>54.39999999999998</v>
      </c>
      <c r="I137" s="103">
        <f t="shared" si="16"/>
        <v>87.19999999999999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</f>
        <v>260</v>
      </c>
      <c r="E138" s="109">
        <f>D138/D137*100</f>
        <v>88.43537414965986</v>
      </c>
      <c r="F138" s="109">
        <f t="shared" si="17"/>
        <v>92.98998569384834</v>
      </c>
      <c r="G138" s="109">
        <f>D138/C138*100</f>
        <v>84.93956223456387</v>
      </c>
      <c r="H138" s="107">
        <f t="shared" si="18"/>
        <v>19.600000000000023</v>
      </c>
      <c r="I138" s="107">
        <f t="shared" si="16"/>
        <v>46.10000000000002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</f>
        <v>1363.1999999999996</v>
      </c>
      <c r="E139" s="116">
        <f>D139/D107*100</f>
        <v>0.3000400801779638</v>
      </c>
      <c r="F139" s="102">
        <f t="shared" si="17"/>
        <v>97.1147681128446</v>
      </c>
      <c r="G139" s="102">
        <f t="shared" si="14"/>
        <v>90.12296707655688</v>
      </c>
      <c r="H139" s="103">
        <f t="shared" si="18"/>
        <v>40.500000000000455</v>
      </c>
      <c r="I139" s="103">
        <f t="shared" si="16"/>
        <v>149.40000000000055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</f>
        <v>1074.5</v>
      </c>
      <c r="E140" s="109">
        <f>D140/D139*100</f>
        <v>78.82188967136152</v>
      </c>
      <c r="F140" s="109">
        <f aca="true" t="shared" si="19" ref="F140:F148">D140/B140*100</f>
        <v>98.65038560411311</v>
      </c>
      <c r="G140" s="109">
        <f t="shared" si="14"/>
        <v>91.15975226944938</v>
      </c>
      <c r="H140" s="107">
        <f t="shared" si="18"/>
        <v>14.700000000000045</v>
      </c>
      <c r="I140" s="107">
        <f t="shared" si="16"/>
        <v>104.20000000000005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</f>
        <v>20.9</v>
      </c>
      <c r="E141" s="109">
        <f>D141/D139*100</f>
        <v>1.5331572769953055</v>
      </c>
      <c r="F141" s="109">
        <f t="shared" si="19"/>
        <v>63.33333333333333</v>
      </c>
      <c r="G141" s="109">
        <f>D141/C141*100</f>
        <v>55.733333333333334</v>
      </c>
      <c r="H141" s="107">
        <f t="shared" si="18"/>
        <v>12.100000000000001</v>
      </c>
      <c r="I141" s="107">
        <f t="shared" si="16"/>
        <v>16.6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</f>
        <v>924</v>
      </c>
      <c r="D142" s="113">
        <f>300+200+174+176.9</f>
        <v>850.9</v>
      </c>
      <c r="E142" s="116">
        <f>D142/D107*100</f>
        <v>0.18728294030474582</v>
      </c>
      <c r="F142" s="102">
        <f t="shared" si="19"/>
        <v>94.96651785714285</v>
      </c>
      <c r="G142" s="102">
        <f t="shared" si="14"/>
        <v>92.08874458874459</v>
      </c>
      <c r="H142" s="103">
        <f t="shared" si="18"/>
        <v>45.10000000000002</v>
      </c>
      <c r="I142" s="103">
        <f t="shared" si="16"/>
        <v>73.10000000000002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</f>
        <v>60585.1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</f>
        <v>41350.299999999996</v>
      </c>
      <c r="E144" s="116">
        <f>D144/D107*100</f>
        <v>9.10119375541583</v>
      </c>
      <c r="F144" s="102">
        <f t="shared" si="19"/>
        <v>84.68285630027688</v>
      </c>
      <c r="G144" s="102">
        <f t="shared" si="14"/>
        <v>68.25159981579628</v>
      </c>
      <c r="H144" s="103">
        <f t="shared" si="18"/>
        <v>7479.300000000003</v>
      </c>
      <c r="I144" s="103">
        <f t="shared" si="16"/>
        <v>19234.800000000003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18">
      <c r="A146" s="110" t="s">
        <v>102</v>
      </c>
      <c r="B146" s="111">
        <v>182.1</v>
      </c>
      <c r="C146" s="112">
        <v>234</v>
      </c>
      <c r="D146" s="113">
        <f>19.2+57.2+56</f>
        <v>132.4</v>
      </c>
      <c r="E146" s="116">
        <f>D146/D107*100</f>
        <v>0.029141216707425487</v>
      </c>
      <c r="F146" s="102">
        <f t="shared" si="19"/>
        <v>72.7073036792971</v>
      </c>
      <c r="G146" s="102">
        <f t="shared" si="14"/>
        <v>56.58119658119658</v>
      </c>
      <c r="H146" s="103">
        <f t="shared" si="18"/>
        <v>49.69999999999999</v>
      </c>
      <c r="I146" s="103">
        <f t="shared" si="16"/>
        <v>101.6</v>
      </c>
      <c r="K146" s="158"/>
      <c r="L146" s="104"/>
    </row>
    <row r="147" spans="1:12" s="117" customFormat="1" ht="18.75" customHeight="1">
      <c r="A147" s="110" t="s">
        <v>78</v>
      </c>
      <c r="B147" s="111">
        <f>9142.1+905.3</f>
        <v>10047.4</v>
      </c>
      <c r="C147" s="112">
        <v>10550.8</v>
      </c>
      <c r="D147" s="113">
        <f>1601.8+39.7+92.5+565.2+121.3+853.6+638.8+424+800.9+24.5+1.5+318.7+33.7+748.2+470.6+626.9+12.3+30.7-0.1+883.3+49.6+651.7+21.2+772.1+23.2</f>
        <v>9805.900000000001</v>
      </c>
      <c r="E147" s="116">
        <f>D147/D107*100</f>
        <v>2.1582768648893023</v>
      </c>
      <c r="F147" s="102">
        <f t="shared" si="19"/>
        <v>97.59639309672156</v>
      </c>
      <c r="G147" s="102">
        <f t="shared" si="14"/>
        <v>92.93987185805818</v>
      </c>
      <c r="H147" s="103">
        <f t="shared" si="18"/>
        <v>241.49999999999818</v>
      </c>
      <c r="I147" s="103">
        <f t="shared" si="16"/>
        <v>744.8999999999978</v>
      </c>
      <c r="K147" s="158"/>
      <c r="L147" s="104"/>
    </row>
    <row r="148" spans="1:12" s="117" customFormat="1" ht="19.5" customHeight="1">
      <c r="A148" s="151" t="s">
        <v>51</v>
      </c>
      <c r="B148" s="152">
        <f>329165+600+159.4-381.7</f>
        <v>329542.7</v>
      </c>
      <c r="C148" s="153">
        <f>376354.8-1000+14285.9-198-200-300-15786.4-2950-2519.8+7938.3-13756.7+0.7-2656+159.4-834.5</f>
        <v>358537.7</v>
      </c>
      <c r="D148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</f>
        <v>329203.0000000001</v>
      </c>
      <c r="E148" s="155">
        <f>D148/D107*100</f>
        <v>72.45752238470239</v>
      </c>
      <c r="F148" s="156">
        <f t="shared" si="19"/>
        <v>99.89691775906434</v>
      </c>
      <c r="G148" s="156">
        <f t="shared" si="14"/>
        <v>91.8182383609869</v>
      </c>
      <c r="H148" s="157">
        <f t="shared" si="18"/>
        <v>339.6999999998952</v>
      </c>
      <c r="I148" s="157">
        <f t="shared" si="16"/>
        <v>29334.699999999895</v>
      </c>
      <c r="K148" s="158"/>
      <c r="L148" s="104"/>
    </row>
    <row r="149" spans="1:12" s="117" customFormat="1" ht="18">
      <c r="A149" s="110" t="s">
        <v>103</v>
      </c>
      <c r="B149" s="111">
        <v>27028.1</v>
      </c>
      <c r="C149" s="112">
        <v>29485.2</v>
      </c>
      <c r="D149" s="113">
        <f>819+819+819.1+819+819+819.1+819+819+819.1+819+819+819.1+819.1+819+819+819+819.1+819+819+819+819.1+819+819+819.1+819+819+819.1+819+819+819.1+819+819+819.1</f>
        <v>27028.099999999995</v>
      </c>
      <c r="E149" s="116">
        <f>D149/D107*100</f>
        <v>5.9488800550601715</v>
      </c>
      <c r="F149" s="102">
        <f t="shared" si="17"/>
        <v>99.99999999999999</v>
      </c>
      <c r="G149" s="102">
        <f t="shared" si="14"/>
        <v>91.66666666666666</v>
      </c>
      <c r="H149" s="103">
        <f t="shared" si="18"/>
        <v>0</v>
      </c>
      <c r="I149" s="103">
        <f t="shared" si="16"/>
        <v>2457.100000000006</v>
      </c>
      <c r="K149" s="158"/>
      <c r="L149" s="104"/>
    </row>
    <row r="150" spans="1:12" s="2" customFormat="1" ht="18.75" thickBot="1">
      <c r="A150" s="29" t="s">
        <v>30</v>
      </c>
      <c r="B150" s="64">
        <f>B43+B69+B72+B77+B79+B87+B102+B107+B100+B84+B98</f>
        <v>481870.9</v>
      </c>
      <c r="C150" s="64">
        <f>C43+C69+C72+C77+C79+C87+C102+C107+C100+C84+C98</f>
        <v>531877.9</v>
      </c>
      <c r="D150" s="45">
        <f>D43+D69+D72+D77+D79+D87+D102+D107+D100+D84+D98</f>
        <v>464186.69999999995</v>
      </c>
      <c r="E150" s="15"/>
      <c r="F150" s="15"/>
      <c r="G150" s="6"/>
      <c r="H150" s="53"/>
      <c r="I150" s="45"/>
      <c r="K150" s="158"/>
      <c r="L150" s="33"/>
    </row>
    <row r="151" spans="1:12" ht="18.75" thickBot="1">
      <c r="A151" s="12" t="s">
        <v>18</v>
      </c>
      <c r="B151" s="41">
        <f>B6+B18+B33+B43+B51+B59+B69+B72+B77+B79+B87+B90+B95+B102+B107+B100+B84+B98+B45</f>
        <v>1713556.7899999998</v>
      </c>
      <c r="C151" s="41">
        <f>C6+C18+C33+C43+C51+C59+C69+C72+C77+C79+C87+C90+C95+C102+C107+C100+C84+C98+C45</f>
        <v>1878735.2999999998</v>
      </c>
      <c r="D151" s="41">
        <f>D6+D18+D33+D43+D51+D59+D69+D72+D77+D79+D87+D90+D95+D102+D107+D100+D84+D98+D45</f>
        <v>1626866.0999999999</v>
      </c>
      <c r="E151" s="28">
        <v>100</v>
      </c>
      <c r="F151" s="3">
        <f>D151/B151*100</f>
        <v>94.94089192106671</v>
      </c>
      <c r="G151" s="3">
        <f aca="true" t="shared" si="20" ref="G151:G157">D151/C151*100</f>
        <v>86.593683527424</v>
      </c>
      <c r="H151" s="41">
        <f aca="true" t="shared" si="21" ref="H151:H157">B151-D151</f>
        <v>86690.68999999994</v>
      </c>
      <c r="I151" s="41">
        <f aca="true" t="shared" si="22" ref="I151:I157">C151-D151</f>
        <v>251869.19999999995</v>
      </c>
      <c r="K151" s="158"/>
      <c r="L151" s="34"/>
    </row>
    <row r="152" spans="1:12" ht="18">
      <c r="A152" s="16" t="s">
        <v>5</v>
      </c>
      <c r="B152" s="52">
        <f>B8+B20+B34+B52+B60+B91+B115+B119+B46+B140+B131+B103</f>
        <v>670354.54372</v>
      </c>
      <c r="C152" s="52">
        <f>C8+C20+C34+C52+C60+C91+C115+C119+C46+C140+C131+C103</f>
        <v>725366.9999999998</v>
      </c>
      <c r="D152" s="52">
        <f>D8+D20+D34+D52+D60+D91+D115+D119+D46+D140+D131+D103</f>
        <v>642182.0999999999</v>
      </c>
      <c r="E152" s="6">
        <f>D152/D151*100</f>
        <v>39.47356823035405</v>
      </c>
      <c r="F152" s="6">
        <f aca="true" t="shared" si="23" ref="F152:F157">D152/B152*100</f>
        <v>95.79738155220629</v>
      </c>
      <c r="G152" s="6">
        <f t="shared" si="20"/>
        <v>88.53202585725572</v>
      </c>
      <c r="H152" s="53">
        <f t="shared" si="21"/>
        <v>28172.443720000098</v>
      </c>
      <c r="I152" s="63">
        <f t="shared" si="22"/>
        <v>83184.8999999999</v>
      </c>
      <c r="K152" s="158"/>
      <c r="L152" s="34"/>
    </row>
    <row r="153" spans="1:12" ht="18">
      <c r="A153" s="16" t="s">
        <v>0</v>
      </c>
      <c r="B153" s="53">
        <f>B11+B23+B36+B55+B62+B92+B49+B141+B109+B112+B96+B138</f>
        <v>83895.65186000001</v>
      </c>
      <c r="C153" s="53">
        <f>C11+C23+C36+C55+C62+C92+C49+C141+C109+C112+C96+C138</f>
        <v>98853.59999999999</v>
      </c>
      <c r="D153" s="53">
        <f>D11+D23+D36+D55+D62+D92+D49+D141+D109+D112+D96+D138</f>
        <v>71738.1</v>
      </c>
      <c r="E153" s="6">
        <f>D153/D151*100</f>
        <v>4.409588471970743</v>
      </c>
      <c r="F153" s="6">
        <f t="shared" si="23"/>
        <v>85.50872233487404</v>
      </c>
      <c r="G153" s="6">
        <f t="shared" si="20"/>
        <v>72.57004297263833</v>
      </c>
      <c r="H153" s="53">
        <f t="shared" si="21"/>
        <v>12157.551860000007</v>
      </c>
      <c r="I153" s="63">
        <f t="shared" si="22"/>
        <v>27115.499999999985</v>
      </c>
      <c r="K153" s="158"/>
      <c r="L153" s="70"/>
    </row>
    <row r="154" spans="1:12" ht="18">
      <c r="A154" s="16" t="s">
        <v>1</v>
      </c>
      <c r="B154" s="52">
        <f>B22+B10+B54+B48+B61+B35+B123</f>
        <v>32031.451999999997</v>
      </c>
      <c r="C154" s="52">
        <f>C22+C10+C54+C48+C61+C35+C123</f>
        <v>35620.7</v>
      </c>
      <c r="D154" s="52">
        <f>D22+D10+D54+D48+D61+D35+D123</f>
        <v>29724.3</v>
      </c>
      <c r="E154" s="6">
        <f>D154/D151*100</f>
        <v>1.827089518922301</v>
      </c>
      <c r="F154" s="6">
        <f t="shared" si="23"/>
        <v>92.79722942313074</v>
      </c>
      <c r="G154" s="6">
        <f t="shared" si="20"/>
        <v>83.44670374248682</v>
      </c>
      <c r="H154" s="53">
        <f t="shared" si="21"/>
        <v>2307.151999999998</v>
      </c>
      <c r="I154" s="63">
        <f t="shared" si="22"/>
        <v>5896.399999999998</v>
      </c>
      <c r="K154" s="158"/>
      <c r="L154" s="34"/>
    </row>
    <row r="155" spans="1:12" ht="21" customHeight="1">
      <c r="A155" s="16" t="s">
        <v>14</v>
      </c>
      <c r="B155" s="52">
        <f>B12+B24+B104+B63+B38+B93+B129+B56+B136</f>
        <v>21643.503999999997</v>
      </c>
      <c r="C155" s="52">
        <f>C12+C24+C104+C63+C38+C93+C129+C56+C136</f>
        <v>23228.499999999996</v>
      </c>
      <c r="D155" s="52">
        <f>D12+D24+D104+D63+D38+D93+D129+D56+D136</f>
        <v>19231.099999999995</v>
      </c>
      <c r="E155" s="6">
        <f>D155/D151*100</f>
        <v>1.1820948263658573</v>
      </c>
      <c r="F155" s="6">
        <f t="shared" si="23"/>
        <v>88.85391200981134</v>
      </c>
      <c r="G155" s="6">
        <f t="shared" si="20"/>
        <v>82.79096799190648</v>
      </c>
      <c r="H155" s="53">
        <f>B155-D155</f>
        <v>2412.4040000000023</v>
      </c>
      <c r="I155" s="63">
        <f t="shared" si="22"/>
        <v>3997.4000000000015</v>
      </c>
      <c r="K155" s="158"/>
      <c r="L155" s="70"/>
    </row>
    <row r="156" spans="1:12" ht="18">
      <c r="A156" s="16" t="s">
        <v>2</v>
      </c>
      <c r="B156" s="52">
        <f>B9+B21+B47+B53+B122</f>
        <v>101.42999999999999</v>
      </c>
      <c r="C156" s="52">
        <f>C9+C21+C47+C53+C122</f>
        <v>105.7</v>
      </c>
      <c r="D156" s="52">
        <f>D9+D21+D47+D53+D122</f>
        <v>69.2</v>
      </c>
      <c r="E156" s="6">
        <f>D156/D151*100</f>
        <v>0.004253576861672883</v>
      </c>
      <c r="F156" s="6">
        <f t="shared" si="23"/>
        <v>68.22439120575767</v>
      </c>
      <c r="G156" s="6">
        <f t="shared" si="20"/>
        <v>65.46830652790918</v>
      </c>
      <c r="H156" s="53">
        <f t="shared" si="21"/>
        <v>32.22999999999999</v>
      </c>
      <c r="I156" s="63">
        <f t="shared" si="22"/>
        <v>36.5</v>
      </c>
      <c r="K156" s="158"/>
      <c r="L156" s="34"/>
    </row>
    <row r="157" spans="1:12" ht="18.75" thickBot="1">
      <c r="A157" s="89" t="s">
        <v>28</v>
      </c>
      <c r="B157" s="65">
        <f>B151-B152-B153-B154-B155-B156</f>
        <v>905530.2084199998</v>
      </c>
      <c r="C157" s="65">
        <f>C151-C152-C153-C154-C155-C156</f>
        <v>995559.8</v>
      </c>
      <c r="D157" s="65">
        <f>D151-D152-D153-D154-D155-D156</f>
        <v>863921.3</v>
      </c>
      <c r="E157" s="31">
        <f>D157/D151*100</f>
        <v>53.103405375525384</v>
      </c>
      <c r="F157" s="31">
        <f t="shared" si="23"/>
        <v>95.405022600781</v>
      </c>
      <c r="G157" s="31">
        <f t="shared" si="20"/>
        <v>86.77743918547132</v>
      </c>
      <c r="H157" s="90">
        <f t="shared" si="21"/>
        <v>41608.90841999976</v>
      </c>
      <c r="I157" s="90">
        <f t="shared" si="22"/>
        <v>131638.5</v>
      </c>
      <c r="K157" s="158"/>
      <c r="L157" s="70"/>
    </row>
    <row r="158" spans="7:8" ht="12.75">
      <c r="G158" s="18"/>
      <c r="H158" s="18"/>
    </row>
    <row r="159" spans="7:11" ht="12.75">
      <c r="G159" s="18"/>
      <c r="H159" s="18"/>
      <c r="I159" s="18"/>
      <c r="K159" s="96"/>
    </row>
    <row r="160" spans="7:11" ht="12.75">
      <c r="G160" s="18"/>
      <c r="H160" s="18"/>
      <c r="K160" s="96"/>
    </row>
    <row r="161" spans="7:11" ht="12.75">
      <c r="G161" s="18"/>
      <c r="H161" s="18"/>
      <c r="K161" s="96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3"/>
      <c r="C164" s="93"/>
      <c r="D164" s="93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1626866.0999999999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1626866.0999999999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2017-12-01T10:09:25Z</cp:lastPrinted>
  <dcterms:created xsi:type="dcterms:W3CDTF">2000-06-20T04:48:00Z</dcterms:created>
  <dcterms:modified xsi:type="dcterms:W3CDTF">2017-12-04T10:22:23Z</dcterms:modified>
  <cp:category/>
  <cp:version/>
  <cp:contentType/>
  <cp:contentStatus/>
</cp:coreProperties>
</file>